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showInkAnnotation="0" autoCompressPictures="0"/>
  <bookViews>
    <workbookView xWindow="0" yWindow="0" windowWidth="25600" windowHeight="17480" tabRatio="500"/>
  </bookViews>
  <sheets>
    <sheet name="Sheet1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6" i="1" l="1"/>
  <c r="B10" i="1"/>
  <c r="B13" i="1"/>
  <c r="B17" i="1"/>
  <c r="B39" i="1"/>
  <c r="J5" i="1"/>
  <c r="J4" i="1"/>
  <c r="J6" i="1"/>
  <c r="I5" i="1"/>
  <c r="H5" i="1"/>
  <c r="G5" i="1"/>
  <c r="I6" i="1"/>
  <c r="H6" i="1"/>
  <c r="G6" i="1"/>
  <c r="F6" i="1"/>
  <c r="F18" i="1"/>
  <c r="F13" i="1"/>
  <c r="F10" i="1"/>
  <c r="D26" i="1"/>
  <c r="C26" i="1"/>
  <c r="B27" i="1"/>
  <c r="C27" i="1"/>
  <c r="D25" i="1"/>
  <c r="D27" i="1"/>
  <c r="B5" i="1"/>
  <c r="B7" i="1"/>
</calcChain>
</file>

<file path=xl/sharedStrings.xml><?xml version="1.0" encoding="utf-8"?>
<sst xmlns="http://schemas.openxmlformats.org/spreadsheetml/2006/main" count="55" uniqueCount="49">
  <si>
    <t>Arbeidskrav 5</t>
  </si>
  <si>
    <t>Oppgave 1</t>
  </si>
  <si>
    <t>Realisert tid</t>
  </si>
  <si>
    <t>Timepris</t>
  </si>
  <si>
    <t>Budsjetterte ind.vk</t>
  </si>
  <si>
    <t>Realiserte ind.vk</t>
  </si>
  <si>
    <t>Forbruksavvik</t>
  </si>
  <si>
    <t>Oppgave 2</t>
  </si>
  <si>
    <t>Virkelig salgspris</t>
  </si>
  <si>
    <t>Budsjettert salgspris</t>
  </si>
  <si>
    <t>Virkelig salgsvolum</t>
  </si>
  <si>
    <t>Oppgave 3</t>
  </si>
  <si>
    <t>Oppgave 4</t>
  </si>
  <si>
    <t>Investering</t>
  </si>
  <si>
    <t>Netto KS</t>
  </si>
  <si>
    <t>Avskrivninger</t>
  </si>
  <si>
    <t>Driftsresultat</t>
  </si>
  <si>
    <t>Oppgave 5</t>
  </si>
  <si>
    <t>Oppgave 6</t>
  </si>
  <si>
    <t>Kjøpskost</t>
  </si>
  <si>
    <t>Restverdi</t>
  </si>
  <si>
    <t>Antall leveår</t>
  </si>
  <si>
    <t>Avskrivningsbeløp alle år</t>
  </si>
  <si>
    <t>Oppgave 7</t>
  </si>
  <si>
    <t>Oppgave 8</t>
  </si>
  <si>
    <t>Avkastningskrav</t>
  </si>
  <si>
    <t>Nåverdi</t>
  </si>
  <si>
    <t>Internrente</t>
  </si>
  <si>
    <t>Oppgave 9</t>
  </si>
  <si>
    <t>Skatt</t>
  </si>
  <si>
    <t>KS før skatt</t>
  </si>
  <si>
    <t>Skattemessige avskrivninger</t>
  </si>
  <si>
    <t>Skattepliktig inntekt</t>
  </si>
  <si>
    <t>Resultat etter skatt</t>
  </si>
  <si>
    <t>KS etter skatt</t>
  </si>
  <si>
    <t>CF</t>
  </si>
  <si>
    <t>AV</t>
  </si>
  <si>
    <t>CF e skatt</t>
  </si>
  <si>
    <t>Oppgave 7 - Detaljert</t>
  </si>
  <si>
    <t>Oppgave 10</t>
  </si>
  <si>
    <t>Nominell rente</t>
  </si>
  <si>
    <t>Inflasjon</t>
  </si>
  <si>
    <t>Realrente</t>
  </si>
  <si>
    <t>Salgsprisavvik</t>
  </si>
  <si>
    <t>Kalk DB per produkt</t>
  </si>
  <si>
    <t>Salgsvolumavvik</t>
  </si>
  <si>
    <t>Budsjettert salgsvolum</t>
  </si>
  <si>
    <t>Salgets resultatavvik</t>
  </si>
  <si>
    <t>LAG ISOBIDRAGSLINJE! :)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</si>
</sst>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84">
    <xf numFmtId="0" fontId="0" fillId="0" borderId="0"/>
    <xf numFmtId="43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2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164" fontId="0" fillId="0" borderId="0" xfId="1" applyNumberFormat="1" applyFont="1"/>
    <xf numFmtId="164" fontId="3" fillId="0" borderId="0" xfId="1" applyNumberFormat="1" applyFont="1"/>
    <xf numFmtId="0" fontId="0" fillId="0" borderId="0" xfId="1" applyNumberFormat="1" applyFont="1"/>
    <xf numFmtId="164" fontId="2" fillId="0" borderId="0" xfId="1" applyNumberFormat="1" applyFont="1"/>
    <xf numFmtId="0" fontId="0" fillId="0" borderId="0" xfId="0" applyFont="1"/>
    <xf numFmtId="164" fontId="0" fillId="0" borderId="0" xfId="0" applyNumberFormat="1"/>
    <xf numFmtId="9" fontId="0" fillId="0" borderId="0" xfId="0" applyNumberFormat="1"/>
    <xf numFmtId="10" fontId="0" fillId="0" borderId="0" xfId="0" applyNumberFormat="1"/>
    <xf numFmtId="164" fontId="3" fillId="0" borderId="0" xfId="0" applyNumberFormat="1" applyFont="1"/>
    <xf numFmtId="164" fontId="7" fillId="0" borderId="0" xfId="0" applyNumberFormat="1" applyFont="1"/>
    <xf numFmtId="0" fontId="7" fillId="0" borderId="0" xfId="0" applyFont="1"/>
    <xf numFmtId="0" fontId="8" fillId="0" borderId="0" xfId="0" applyFont="1"/>
    <xf numFmtId="164" fontId="8" fillId="0" borderId="0" xfId="0" applyNumberFormat="1" applyFont="1"/>
    <xf numFmtId="10" fontId="3" fillId="0" borderId="0" xfId="0" applyNumberFormat="1" applyFont="1"/>
    <xf numFmtId="43" fontId="0" fillId="0" borderId="0" xfId="1" applyFont="1"/>
    <xf numFmtId="164" fontId="1" fillId="0" borderId="0" xfId="1" applyNumberFormat="1" applyFo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84">
    <cellStyle name="Comma" xfId="1" builtinId="3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9"/>
  <sheetViews>
    <sheetView tabSelected="1" workbookViewId="0">
      <selection activeCell="C21" sqref="C21"/>
    </sheetView>
  </sheetViews>
  <sheetFormatPr baseColWidth="10" defaultRowHeight="15" x14ac:dyDescent="0"/>
  <cols>
    <col min="1" max="1" width="23.83203125" customWidth="1"/>
    <col min="2" max="3" width="13" bestFit="1" customWidth="1"/>
    <col min="4" max="4" width="13" customWidth="1"/>
    <col min="5" max="5" width="25.1640625" customWidth="1"/>
    <col min="6" max="7" width="13" bestFit="1" customWidth="1"/>
    <col min="8" max="9" width="14" bestFit="1" customWidth="1"/>
    <col min="10" max="10" width="14.83203125" customWidth="1"/>
    <col min="11" max="11" width="11.6640625" customWidth="1"/>
    <col min="12" max="12" width="25.83203125" customWidth="1"/>
    <col min="13" max="13" width="13" bestFit="1" customWidth="1"/>
    <col min="15" max="15" width="13" bestFit="1" customWidth="1"/>
  </cols>
  <sheetData>
    <row r="1" spans="1:17" ht="20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7">
      <c r="A2" s="20" t="s">
        <v>1</v>
      </c>
      <c r="B2" s="20"/>
      <c r="C2" s="2"/>
      <c r="E2" s="20" t="s">
        <v>23</v>
      </c>
      <c r="F2" s="20"/>
    </row>
    <row r="3" spans="1:17">
      <c r="A3" t="s">
        <v>2</v>
      </c>
      <c r="B3" s="3">
        <v>2875</v>
      </c>
      <c r="C3" s="3"/>
      <c r="E3" s="13"/>
      <c r="F3" s="13">
        <v>0</v>
      </c>
      <c r="G3" s="13">
        <v>1</v>
      </c>
      <c r="H3" s="13">
        <v>2</v>
      </c>
      <c r="I3" s="13">
        <v>3</v>
      </c>
      <c r="J3" s="13">
        <v>4</v>
      </c>
      <c r="L3" s="20" t="s">
        <v>38</v>
      </c>
      <c r="M3" s="20"/>
      <c r="N3" s="20"/>
      <c r="O3" s="20"/>
      <c r="P3" s="20"/>
      <c r="Q3" s="20"/>
    </row>
    <row r="4" spans="1:17">
      <c r="A4" t="s">
        <v>3</v>
      </c>
      <c r="B4" s="3">
        <v>50</v>
      </c>
      <c r="C4" s="3"/>
      <c r="E4" s="13" t="s">
        <v>35</v>
      </c>
      <c r="F4" s="12">
        <v>-4000000</v>
      </c>
      <c r="G4" s="12">
        <v>1500000</v>
      </c>
      <c r="H4" s="12">
        <v>1575000</v>
      </c>
      <c r="I4" s="12">
        <v>1653750</v>
      </c>
      <c r="J4" s="12">
        <f>(I4*1.05)+500000</f>
        <v>2236437.5</v>
      </c>
      <c r="L4" s="13"/>
      <c r="M4" s="13">
        <v>0</v>
      </c>
      <c r="N4" s="13">
        <v>1</v>
      </c>
      <c r="O4" s="13">
        <v>2</v>
      </c>
      <c r="P4" s="13">
        <v>3</v>
      </c>
      <c r="Q4" s="13">
        <v>4</v>
      </c>
    </row>
    <row r="5" spans="1:17">
      <c r="A5" t="s">
        <v>4</v>
      </c>
      <c r="B5" s="3">
        <f>B3*B4</f>
        <v>143750</v>
      </c>
      <c r="C5" s="3"/>
      <c r="E5" s="13" t="s">
        <v>36</v>
      </c>
      <c r="F5" s="12"/>
      <c r="G5" s="12">
        <f>$B$39</f>
        <v>875000</v>
      </c>
      <c r="H5" s="12">
        <f>$B$39</f>
        <v>875000</v>
      </c>
      <c r="I5" s="12">
        <f>$B$39</f>
        <v>875000</v>
      </c>
      <c r="J5" s="12">
        <f>$B$39+500000</f>
        <v>1375000</v>
      </c>
      <c r="L5" s="13" t="s">
        <v>13</v>
      </c>
      <c r="M5" s="12">
        <v>-4000000</v>
      </c>
      <c r="N5" s="12"/>
      <c r="O5" s="12"/>
      <c r="P5" s="12"/>
      <c r="Q5" s="12">
        <v>500000</v>
      </c>
    </row>
    <row r="6" spans="1:17">
      <c r="A6" t="s">
        <v>5</v>
      </c>
      <c r="B6" s="3">
        <v>132750</v>
      </c>
      <c r="C6" s="3"/>
      <c r="E6" s="14" t="s">
        <v>37</v>
      </c>
      <c r="F6" s="12">
        <f>F4</f>
        <v>-4000000</v>
      </c>
      <c r="G6" s="12">
        <f>G4-(G4-G5)*28%</f>
        <v>1325000</v>
      </c>
      <c r="H6" s="12">
        <f>H4-(H4-H5)*28%</f>
        <v>1379000</v>
      </c>
      <c r="I6" s="12">
        <f>I4-(I4-I5)*28%</f>
        <v>1435700</v>
      </c>
      <c r="J6" s="15">
        <f>J4-(J4-J5)*28%</f>
        <v>1995235</v>
      </c>
      <c r="L6" s="13" t="s">
        <v>14</v>
      </c>
      <c r="M6" s="12"/>
      <c r="N6" s="12">
        <v>1500000</v>
      </c>
      <c r="O6" s="12">
        <v>1575000</v>
      </c>
      <c r="P6" s="12">
        <v>1653750</v>
      </c>
      <c r="Q6" s="12">
        <v>1736438</v>
      </c>
    </row>
    <row r="7" spans="1:17">
      <c r="A7" s="1" t="s">
        <v>6</v>
      </c>
      <c r="B7" s="4">
        <f>B5-B6</f>
        <v>11000</v>
      </c>
      <c r="C7" s="4"/>
      <c r="L7" s="13" t="s">
        <v>30</v>
      </c>
      <c r="M7" s="12">
        <v>-4000000</v>
      </c>
      <c r="N7" s="12">
        <v>1500000</v>
      </c>
      <c r="O7" s="12">
        <v>1575000</v>
      </c>
      <c r="P7" s="12">
        <v>1653750</v>
      </c>
      <c r="Q7" s="12">
        <v>2236438</v>
      </c>
    </row>
    <row r="8" spans="1:17">
      <c r="B8" s="3"/>
      <c r="C8" s="3"/>
      <c r="E8" s="20" t="s">
        <v>24</v>
      </c>
      <c r="F8" s="20"/>
      <c r="L8" s="13" t="s">
        <v>31</v>
      </c>
      <c r="M8" s="13"/>
      <c r="N8" s="12">
        <v>-875000</v>
      </c>
      <c r="O8" s="12">
        <v>-875000</v>
      </c>
      <c r="P8" s="12">
        <v>-875000</v>
      </c>
      <c r="Q8" s="12">
        <v>-875000</v>
      </c>
    </row>
    <row r="9" spans="1:17">
      <c r="A9" s="20" t="s">
        <v>7</v>
      </c>
      <c r="B9" s="20"/>
      <c r="C9" s="2"/>
      <c r="E9" t="s">
        <v>25</v>
      </c>
      <c r="F9" s="9">
        <v>0.15</v>
      </c>
      <c r="L9" s="13" t="s">
        <v>32</v>
      </c>
      <c r="M9" s="13"/>
      <c r="N9" s="12">
        <v>625000</v>
      </c>
      <c r="O9" s="12">
        <v>700000</v>
      </c>
      <c r="P9" s="12">
        <v>778750</v>
      </c>
      <c r="Q9" s="12">
        <v>1361438</v>
      </c>
    </row>
    <row r="10" spans="1:17">
      <c r="A10" t="s">
        <v>8</v>
      </c>
      <c r="B10" s="3">
        <f>4960000/1550</f>
        <v>3200</v>
      </c>
      <c r="C10" s="3"/>
      <c r="E10" s="1" t="s">
        <v>26</v>
      </c>
      <c r="F10" s="11">
        <f>NPV(F9,G6:J6)+F6</f>
        <v>279674.17211916856</v>
      </c>
      <c r="L10" s="13" t="s">
        <v>29</v>
      </c>
      <c r="M10" s="13"/>
      <c r="N10" s="12">
        <v>-175000</v>
      </c>
      <c r="O10" s="12">
        <v>-196000</v>
      </c>
      <c r="P10" s="12">
        <v>-218050</v>
      </c>
      <c r="Q10" s="12">
        <v>-381203</v>
      </c>
    </row>
    <row r="11" spans="1:17">
      <c r="A11" t="s">
        <v>9</v>
      </c>
      <c r="B11" s="3">
        <v>3300</v>
      </c>
      <c r="C11" s="3"/>
      <c r="F11" s="9"/>
      <c r="L11" s="13" t="s">
        <v>33</v>
      </c>
      <c r="M11" s="13"/>
      <c r="N11" s="12">
        <v>450000</v>
      </c>
      <c r="O11" s="12">
        <v>504000</v>
      </c>
      <c r="P11" s="12">
        <v>560700</v>
      </c>
      <c r="Q11" s="12">
        <v>980235</v>
      </c>
    </row>
    <row r="12" spans="1:17">
      <c r="A12" t="s">
        <v>10</v>
      </c>
      <c r="B12" s="3">
        <v>1550</v>
      </c>
      <c r="E12" s="20" t="s">
        <v>28</v>
      </c>
      <c r="F12" s="20"/>
      <c r="L12" s="13" t="s">
        <v>31</v>
      </c>
      <c r="M12" s="13"/>
      <c r="N12" s="12">
        <v>875000</v>
      </c>
      <c r="O12" s="12">
        <v>875000</v>
      </c>
      <c r="P12" s="12">
        <v>875000</v>
      </c>
      <c r="Q12" s="12">
        <v>875000</v>
      </c>
    </row>
    <row r="13" spans="1:17">
      <c r="A13" s="7" t="s">
        <v>43</v>
      </c>
      <c r="B13" s="18">
        <f>(B10-B11)*B12</f>
        <v>-155000</v>
      </c>
      <c r="E13" s="1" t="s">
        <v>27</v>
      </c>
      <c r="F13" s="16">
        <f>IRR(F6:J6)</f>
        <v>0.18194745545241386</v>
      </c>
      <c r="L13" s="14" t="s">
        <v>34</v>
      </c>
      <c r="M13" s="15">
        <v>-4000000</v>
      </c>
      <c r="N13" s="15">
        <v>1325000</v>
      </c>
      <c r="O13" s="15">
        <v>1379000</v>
      </c>
      <c r="P13" s="15">
        <v>1435700</v>
      </c>
      <c r="Q13" s="15">
        <v>1855235</v>
      </c>
    </row>
    <row r="14" spans="1:17">
      <c r="A14" s="7" t="s">
        <v>44</v>
      </c>
      <c r="B14" s="18">
        <v>1320</v>
      </c>
      <c r="G14" s="8"/>
    </row>
    <row r="15" spans="1:17">
      <c r="A15" s="7" t="s">
        <v>46</v>
      </c>
      <c r="B15" s="18">
        <v>1600</v>
      </c>
      <c r="E15" s="20" t="s">
        <v>39</v>
      </c>
      <c r="F15" s="20"/>
    </row>
    <row r="16" spans="1:17">
      <c r="A16" s="7" t="s">
        <v>45</v>
      </c>
      <c r="B16" s="18">
        <f>(B12-B15)*B14</f>
        <v>-66000</v>
      </c>
      <c r="E16" t="s">
        <v>40</v>
      </c>
      <c r="F16" s="10">
        <v>3.15E-2</v>
      </c>
    </row>
    <row r="17" spans="1:10 16384:16384">
      <c r="A17" s="1" t="s">
        <v>47</v>
      </c>
      <c r="B17" s="4">
        <f>B16+B13</f>
        <v>-221000</v>
      </c>
      <c r="E17" t="s">
        <v>41</v>
      </c>
      <c r="F17" s="10">
        <v>2.1000000000000001E-2</v>
      </c>
    </row>
    <row r="18" spans="1:10 16384:16384">
      <c r="B18" s="3"/>
      <c r="E18" s="1" t="s">
        <v>42</v>
      </c>
      <c r="F18" s="16">
        <f>(F16-F17)/(1+F17)</f>
        <v>1.028403525954946E-2</v>
      </c>
    </row>
    <row r="19" spans="1:10 16384:16384">
      <c r="A19" s="20" t="s">
        <v>11</v>
      </c>
      <c r="B19" s="20"/>
      <c r="XFD19" s="8"/>
    </row>
    <row r="20" spans="1:10 16384:16384">
      <c r="A20" s="20" t="s">
        <v>48</v>
      </c>
      <c r="B20" s="20"/>
    </row>
    <row r="21" spans="1:10 16384:16384">
      <c r="B21" s="3"/>
    </row>
    <row r="22" spans="1:10 16384:16384">
      <c r="A22" s="20" t="s">
        <v>12</v>
      </c>
      <c r="B22" s="20"/>
    </row>
    <row r="23" spans="1:10 16384:16384">
      <c r="B23" s="5">
        <v>0</v>
      </c>
      <c r="C23">
        <v>1</v>
      </c>
      <c r="D23">
        <v>2</v>
      </c>
    </row>
    <row r="24" spans="1:10 16384:16384">
      <c r="A24" t="s">
        <v>13</v>
      </c>
      <c r="B24" s="3">
        <v>-4000000</v>
      </c>
      <c r="C24" s="3"/>
      <c r="D24" s="3"/>
    </row>
    <row r="25" spans="1:10 16384:16384">
      <c r="A25" t="s">
        <v>14</v>
      </c>
      <c r="B25" s="3"/>
      <c r="C25" s="3">
        <v>1500000</v>
      </c>
      <c r="D25" s="3">
        <f>C25*1.05</f>
        <v>1575000</v>
      </c>
      <c r="J25" s="10"/>
    </row>
    <row r="26" spans="1:10 16384:16384">
      <c r="A26" s="7" t="s">
        <v>15</v>
      </c>
      <c r="B26" s="3"/>
      <c r="C26" s="3">
        <f>-($B$39)</f>
        <v>-875000</v>
      </c>
      <c r="D26" s="3">
        <f>-($B$39)</f>
        <v>-875000</v>
      </c>
    </row>
    <row r="27" spans="1:10 16384:16384">
      <c r="A27" s="1" t="s">
        <v>16</v>
      </c>
      <c r="B27" s="6">
        <f>SUM(B24:B26)</f>
        <v>-4000000</v>
      </c>
      <c r="C27" s="6">
        <f>SUM(C24:C26)</f>
        <v>625000</v>
      </c>
      <c r="D27" s="4">
        <f>SUM(D24:D26)</f>
        <v>700000</v>
      </c>
    </row>
    <row r="28" spans="1:10 16384:16384">
      <c r="B28" s="3"/>
      <c r="C28" s="3"/>
      <c r="D28" s="3"/>
    </row>
    <row r="29" spans="1:10 16384:16384">
      <c r="A29" s="20" t="s">
        <v>17</v>
      </c>
      <c r="B29" s="20"/>
      <c r="C29" s="3"/>
      <c r="D29" s="3"/>
    </row>
    <row r="30" spans="1:10 16384:16384">
      <c r="A30" s="13"/>
      <c r="B30" s="13">
        <v>0</v>
      </c>
      <c r="C30" s="13">
        <v>1</v>
      </c>
      <c r="D30" s="13">
        <v>2</v>
      </c>
    </row>
    <row r="31" spans="1:10 16384:16384">
      <c r="A31" s="13" t="s">
        <v>35</v>
      </c>
      <c r="B31" s="12">
        <v>-4000000</v>
      </c>
      <c r="C31" s="12">
        <v>1500000</v>
      </c>
      <c r="D31" s="12">
        <v>1575000</v>
      </c>
      <c r="E31" s="8"/>
    </row>
    <row r="32" spans="1:10 16384:16384">
      <c r="A32" s="13" t="s">
        <v>36</v>
      </c>
      <c r="B32" s="12"/>
      <c r="C32" s="12">
        <v>875000</v>
      </c>
      <c r="D32" s="12">
        <v>875000</v>
      </c>
    </row>
    <row r="33" spans="1:10">
      <c r="A33" s="14" t="s">
        <v>37</v>
      </c>
      <c r="B33" s="12">
        <v>-4000000</v>
      </c>
      <c r="C33" s="12">
        <v>1325000</v>
      </c>
      <c r="D33" s="15">
        <v>1379000</v>
      </c>
      <c r="I33" s="20"/>
      <c r="J33" s="20"/>
    </row>
    <row r="34" spans="1:10">
      <c r="B34" s="3"/>
      <c r="J34" s="17"/>
    </row>
    <row r="35" spans="1:10">
      <c r="A35" s="20" t="s">
        <v>18</v>
      </c>
      <c r="B35" s="20"/>
      <c r="J35" s="17"/>
    </row>
    <row r="36" spans="1:10">
      <c r="A36" t="s">
        <v>19</v>
      </c>
      <c r="B36" s="3">
        <v>4000000</v>
      </c>
      <c r="J36" s="17"/>
    </row>
    <row r="37" spans="1:10">
      <c r="A37" t="s">
        <v>20</v>
      </c>
      <c r="B37" s="3">
        <v>500000</v>
      </c>
    </row>
    <row r="38" spans="1:10">
      <c r="A38" t="s">
        <v>21</v>
      </c>
      <c r="B38" s="3">
        <v>4</v>
      </c>
    </row>
    <row r="39" spans="1:10">
      <c r="A39" s="1" t="s">
        <v>22</v>
      </c>
      <c r="B39" s="4">
        <f>(B36-B37)/B38</f>
        <v>875000</v>
      </c>
    </row>
  </sheetData>
  <mergeCells count="14">
    <mergeCell ref="A35:B35"/>
    <mergeCell ref="E2:F2"/>
    <mergeCell ref="E8:F8"/>
    <mergeCell ref="E12:F12"/>
    <mergeCell ref="L3:Q3"/>
    <mergeCell ref="E15:F15"/>
    <mergeCell ref="A29:B29"/>
    <mergeCell ref="I33:J33"/>
    <mergeCell ref="A1:K1"/>
    <mergeCell ref="A2:B2"/>
    <mergeCell ref="A9:B9"/>
    <mergeCell ref="A19:B19"/>
    <mergeCell ref="A22:B22"/>
    <mergeCell ref="A20:B20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Simen</dc:creator>
  <cp:lastModifiedBy>Simen</cp:lastModifiedBy>
  <dcterms:created xsi:type="dcterms:W3CDTF">2013-03-17T01:50:01Z</dcterms:created>
  <dcterms:modified xsi:type="dcterms:W3CDTF">2013-03-17T03:14:09Z</dcterms:modified>
</cp:coreProperties>
</file>